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460" yWindow="180" windowWidth="12120" windowHeight="8940"/>
  </bookViews>
  <sheets>
    <sheet name="Приложение 1 доходы" sheetId="1" r:id="rId1"/>
  </sheets>
  <definedNames>
    <definedName name="_xlnm.Print_Area" localSheetId="0">'Приложение 1 доходы'!$A$1:$L$41</definedName>
  </definedNames>
  <calcPr calcId="144525"/>
</workbook>
</file>

<file path=xl/calcChain.xml><?xml version="1.0" encoding="utf-8"?>
<calcChain xmlns="http://schemas.openxmlformats.org/spreadsheetml/2006/main">
  <c r="L37" i="1" l="1"/>
  <c r="J37" i="1"/>
  <c r="J38" i="1"/>
  <c r="L29" i="1" l="1"/>
  <c r="L10" i="1"/>
  <c r="J26" i="1"/>
  <c r="J10" i="1"/>
  <c r="I26" i="1"/>
  <c r="H26" i="1"/>
  <c r="H27" i="1"/>
  <c r="H28" i="1"/>
  <c r="H38" i="1"/>
  <c r="I38" i="1"/>
  <c r="K38" i="1"/>
  <c r="H21" i="1"/>
  <c r="K21" i="1"/>
  <c r="K28" i="1"/>
  <c r="L28" i="1"/>
  <c r="L39" i="1" l="1"/>
  <c r="J40" i="1"/>
  <c r="J39" i="1"/>
  <c r="J34" i="1"/>
  <c r="I40" i="1"/>
  <c r="I37" i="1"/>
  <c r="I39" i="1"/>
  <c r="I34" i="1"/>
  <c r="L26" i="1"/>
  <c r="L22" i="1"/>
  <c r="L19" i="1"/>
  <c r="L20" i="1"/>
  <c r="I29" i="1"/>
  <c r="L9" i="1"/>
  <c r="L8" i="1"/>
  <c r="F32" i="1"/>
  <c r="H40" i="1"/>
  <c r="K40" i="1"/>
  <c r="H10" i="1"/>
  <c r="I10" i="1"/>
  <c r="K10" i="1"/>
  <c r="E32" i="1"/>
  <c r="D32" i="1"/>
  <c r="K20" i="1" l="1"/>
  <c r="J20" i="1"/>
  <c r="I20" i="1"/>
  <c r="H20" i="1"/>
  <c r="J24" i="1" l="1"/>
  <c r="J25" i="1"/>
  <c r="I24" i="1"/>
  <c r="I25" i="1"/>
  <c r="L11" i="1" l="1"/>
  <c r="K8" i="1"/>
  <c r="K9" i="1"/>
  <c r="K11" i="1"/>
  <c r="J8" i="1"/>
  <c r="J9" i="1"/>
  <c r="I8" i="1"/>
  <c r="I9" i="1"/>
  <c r="H8" i="1"/>
  <c r="H9" i="1"/>
  <c r="H11" i="1"/>
  <c r="H12" i="1"/>
  <c r="H13" i="1"/>
  <c r="L23" i="1" l="1"/>
  <c r="J22" i="1"/>
  <c r="I22" i="1"/>
  <c r="H22" i="1"/>
  <c r="K22" i="1"/>
  <c r="J23" i="1" l="1"/>
  <c r="I23" i="1"/>
  <c r="L24" i="1" l="1"/>
  <c r="L25" i="1"/>
  <c r="J11" i="1" l="1"/>
  <c r="I11" i="1"/>
  <c r="L18" i="1"/>
  <c r="K18" i="1"/>
  <c r="K19" i="1"/>
  <c r="J18" i="1"/>
  <c r="I18" i="1"/>
  <c r="H18" i="1"/>
  <c r="H19" i="1"/>
  <c r="K24" i="1"/>
  <c r="H24" i="1"/>
  <c r="D6" i="1" l="1"/>
  <c r="H35" i="1"/>
  <c r="L17" i="1" l="1"/>
  <c r="I14" i="1"/>
  <c r="J14" i="1"/>
  <c r="F16" i="1"/>
  <c r="D16" i="1"/>
  <c r="D30" i="1" s="1"/>
  <c r="D41" i="1" s="1"/>
  <c r="E16" i="1"/>
  <c r="F6" i="1"/>
  <c r="L12" i="1"/>
  <c r="L13" i="1"/>
  <c r="L14" i="1"/>
  <c r="H14" i="1"/>
  <c r="K23" i="1"/>
  <c r="K25" i="1"/>
  <c r="K26" i="1"/>
  <c r="K27" i="1"/>
  <c r="K29" i="1"/>
  <c r="K17" i="1"/>
  <c r="C32" i="1" l="1"/>
  <c r="C16" i="1"/>
  <c r="C6" i="1"/>
  <c r="H39" i="1"/>
  <c r="K39" i="1"/>
  <c r="C30" i="1" l="1"/>
  <c r="C41" i="1" s="1"/>
  <c r="C44" i="1" s="1"/>
  <c r="B32" i="1" l="1"/>
  <c r="G15" i="1" l="1"/>
  <c r="K34" i="1"/>
  <c r="H23" i="1"/>
  <c r="L36" i="1" l="1"/>
  <c r="I35" i="1"/>
  <c r="H37" i="1"/>
  <c r="H36" i="1"/>
  <c r="H34" i="1"/>
  <c r="H33" i="1"/>
  <c r="H29" i="1"/>
  <c r="H25" i="1"/>
  <c r="H17" i="1"/>
  <c r="H7" i="1"/>
  <c r="J36" i="1"/>
  <c r="J35" i="1"/>
  <c r="J33" i="1"/>
  <c r="J13" i="1"/>
  <c r="J12" i="1"/>
  <c r="J7" i="1"/>
  <c r="I7" i="1"/>
  <c r="I36" i="1"/>
  <c r="I33" i="1"/>
  <c r="I13" i="1"/>
  <c r="I12" i="1"/>
  <c r="E6" i="1"/>
  <c r="B6" i="1"/>
  <c r="B16" i="1"/>
  <c r="L16" i="1" s="1"/>
  <c r="K7" i="1"/>
  <c r="L7" i="1"/>
  <c r="K12" i="1"/>
  <c r="K13" i="1"/>
  <c r="K14" i="1"/>
  <c r="K15" i="1"/>
  <c r="L15" i="1"/>
  <c r="K33" i="1"/>
  <c r="L33" i="1"/>
  <c r="K35" i="1"/>
  <c r="L35" i="1"/>
  <c r="K36" i="1"/>
  <c r="K37" i="1"/>
  <c r="I16" i="1" l="1"/>
  <c r="J16" i="1"/>
  <c r="K16" i="1"/>
  <c r="F30" i="1"/>
  <c r="F41" i="1" s="1"/>
  <c r="L32" i="1"/>
  <c r="I32" i="1"/>
  <c r="H32" i="1"/>
  <c r="J32" i="1"/>
  <c r="H16" i="1"/>
  <c r="E30" i="1"/>
  <c r="E41" i="1" s="1"/>
  <c r="D44" i="1"/>
  <c r="I6" i="1"/>
  <c r="J6" i="1"/>
  <c r="H6" i="1"/>
  <c r="K32" i="1"/>
  <c r="B30" i="1"/>
  <c r="K6" i="1"/>
  <c r="L6" i="1"/>
  <c r="G37" i="1" l="1"/>
  <c r="G38" i="1"/>
  <c r="G21" i="1"/>
  <c r="G26" i="1"/>
  <c r="G28" i="1"/>
  <c r="G27" i="1"/>
  <c r="G20" i="1"/>
  <c r="G40" i="1"/>
  <c r="G39" i="1"/>
  <c r="G10" i="1"/>
  <c r="G22" i="1"/>
  <c r="G8" i="1"/>
  <c r="G9" i="1"/>
  <c r="G35" i="1"/>
  <c r="G18" i="1"/>
  <c r="G19" i="1"/>
  <c r="G24" i="1"/>
  <c r="G14" i="1"/>
  <c r="G11" i="1"/>
  <c r="F44" i="1"/>
  <c r="G36" i="1"/>
  <c r="G23" i="1"/>
  <c r="G13" i="1"/>
  <c r="G25" i="1"/>
  <c r="G12" i="1"/>
  <c r="G29" i="1"/>
  <c r="G7" i="1"/>
  <c r="G34" i="1"/>
  <c r="G33" i="1"/>
  <c r="H30" i="1"/>
  <c r="L30" i="1"/>
  <c r="I30" i="1"/>
  <c r="J30" i="1"/>
  <c r="I41" i="1"/>
  <c r="G17" i="1"/>
  <c r="B41" i="1"/>
  <c r="K30" i="1"/>
  <c r="G16" i="1" l="1"/>
  <c r="G6" i="1"/>
  <c r="G32" i="1"/>
  <c r="K41" i="1"/>
  <c r="B44" i="1"/>
  <c r="H41" i="1"/>
  <c r="E44" i="1"/>
  <c r="J41" i="1"/>
  <c r="L41" i="1"/>
  <c r="G30" i="1" l="1"/>
  <c r="G41" i="1" s="1"/>
</calcChain>
</file>

<file path=xl/sharedStrings.xml><?xml version="1.0" encoding="utf-8"?>
<sst xmlns="http://schemas.openxmlformats.org/spreadsheetml/2006/main" count="61" uniqueCount="54">
  <si>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</si>
  <si>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</si>
  <si>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</si>
  <si>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</si>
  <si>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</si>
  <si>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</si>
  <si>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</si>
  <si>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</si>
  <si>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</si>
  <si>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</si>
  <si>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</si>
  <si>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</si>
  <si>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</si>
  <si>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</si>
  <si>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</si>
  <si>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</si>
  <si>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Прочие неналоговые доходы</t>
  </si>
  <si>
    <t>Наименование показателя</t>
  </si>
  <si>
    <t>Доля в сумме доходов, %</t>
  </si>
  <si>
    <t>темп прироста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</si>
  <si>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 указанных земельных участков</t>
  </si>
  <si>
    <t>ВСЕГО РАСХОДОВ</t>
  </si>
  <si>
    <t>Дефицит (-), профицит (+)</t>
  </si>
  <si>
    <t>Х</t>
  </si>
  <si>
    <t>Штрафы, санкции, возмещение ущерба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</si>
  <si>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</si>
  <si>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</si>
  <si>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</si>
  <si>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</si>
  <si>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</si>
  <si>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Уточненные бюджетные назначения, утвержденные на отчетную дату </t>
  </si>
  <si>
    <t>(тыс.руб.)</t>
  </si>
  <si>
    <t>Доходы бюджетов сельских поселений от возврата иными организациями остатков субсидий прошлых лет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</si>
  <si>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</si>
  <si>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</si>
  <si>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</si>
  <si>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</si>
  <si>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составляющего казну сельских поселений (за исключением земельных участков)</t>
  </si>
  <si>
    <t xml:space="preserve">Бюджетные назначения на 2019 год </t>
  </si>
  <si>
    <t xml:space="preserve">Уточненые бюджетные назначения на 2019 год </t>
  </si>
  <si>
    <t>на 2019 год, %</t>
  </si>
  <si>
    <t>Единый сельскохозяйственный налог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</si>
  <si>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</si>
  <si>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</si>
  <si>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</si>
  <si>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Прочие безвозмездные поступления в бюджеты сельских поселений</t>
  </si>
  <si>
    <t>ПРИЛОЖЕНИЕ № 1 к заключению по отчету об исполнении бюджета МО "Тельвисочный сельсовет" НАО за девять месяцев 2019 года</t>
  </si>
  <si>
    <t>Показатели кассового исполнения за девять месяцев 2018 года</t>
  </si>
  <si>
    <t>Показатели кассового исполнения за девять месяцев 2019 года             (ф. 0503117)</t>
  </si>
  <si>
    <t xml:space="preserve">Отклонение  показателей  исполнения бюджета за девять месяцев 2019 года относительно уточненных бюджетных назначений на девять месяцев 2019 года  </t>
  </si>
  <si>
    <t>Исполнение бюджета за девять месяцев 2019  года относительно уточненных бюджетных назначений</t>
  </si>
  <si>
    <t>на девять месяцев 2019 года, %</t>
  </si>
  <si>
    <t>Отклонение  показателей  исполнения бюджета за девять месяцев 2019 года относительно девяти месяцев 2018 года</t>
  </si>
  <si>
    <t>Прочие поступления от денежных взысканий (штрафов) и иных сумм в возмещении ущерба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</si>
</sst>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%"/>
    <numFmt numFmtId="167" formatCode="_-* #,##0.0_р_._-;\-* #,##0.0_р_._-;_-* &quot;-&quot;??_р_._-;_-@_-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9">
    <xf numFmtId="0" fontId="0" fillId="0" borderId="0" xfId="0"/>
    <xf numFmtId="165" fontId="2" fillId="0" borderId="0" xfId="0" applyNumberFormat="1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right" wrapText="1"/>
    </xf>
    <xf numFmtId="166" fontId="3" fillId="0" borderId="0" xfId="0" applyNumberFormat="1" applyFont="1" applyBorder="1" applyAlignment="1">
      <alignment horizontal="right" wrapText="1"/>
    </xf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5" fontId="3" fillId="0" borderId="0" xfId="0" applyNumberFormat="1" applyFont="1"/>
    <xf numFmtId="166" fontId="3" fillId="0" borderId="0" xfId="0" applyNumberFormat="1" applyFont="1"/>
    <xf numFmtId="166" fontId="3" fillId="0" borderId="0" xfId="1" applyNumberFormat="1" applyFont="1"/>
    <xf numFmtId="167" fontId="3" fillId="0" borderId="0" xfId="2" applyNumberFormat="1" applyFont="1"/>
    <xf numFmtId="0" fontId="2" fillId="0" borderId="0" xfId="0" applyFont="1" applyBorder="1" applyAlignment="1">
      <alignment horizontal="center" wrapText="1"/>
    </xf>
    <xf numFmtId="167" fontId="2" fillId="0" borderId="0" xfId="2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7" fontId="3" fillId="0" borderId="0" xfId="2" applyNumberFormat="1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5" fontId="2" fillId="0" borderId="0" xfId="0" applyNumberFormat="1" applyFont="1" applyBorder="1" applyAlignment="1">
      <alignment horizontal="center"/>
    </xf>
    <xf numFmtId="166" fontId="3" fillId="0" borderId="0" xfId="1" applyNumberFormat="1" applyFont="1" applyBorder="1"/>
    <xf numFmtId="165" fontId="3" fillId="0" borderId="4" xfId="0" applyNumberFormat="1" applyFont="1" applyFill="1" applyBorder="1" applyAlignment="1">
      <alignment horizontal="right" vertical="center"/>
    </xf>
    <xf numFmtId="166" fontId="3" fillId="0" borderId="4" xfId="0" applyNumberFormat="1" applyFont="1" applyFill="1" applyBorder="1" applyAlignment="1">
      <alignment horizontal="right" vertical="center"/>
    </xf>
    <xf numFmtId="166" fontId="3" fillId="0" borderId="4" xfId="1" applyNumberFormat="1" applyFont="1" applyFill="1" applyBorder="1" applyAlignment="1">
      <alignment horizontal="right" vertical="center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166" fontId="3" fillId="0" borderId="2" xfId="0" applyNumberFormat="1" applyFont="1" applyBorder="1" applyAlignment="1">
      <alignment horizontal="center"/>
    </xf>
    <xf numFmtId="167" fontId="7" fillId="3" borderId="5" xfId="2" applyNumberFormat="1" applyFont="1" applyFill="1" applyBorder="1" applyAlignment="1" applyProtection="1">
      <alignment horizontal="center" vertical="center"/>
      <protection locked="0"/>
    </xf>
    <xf numFmtId="167" fontId="7" fillId="3" borderId="2" xfId="2" applyNumberFormat="1" applyFont="1" applyFill="1" applyBorder="1" applyAlignment="1" applyProtection="1">
      <alignment horizontal="center" vertical="center"/>
      <protection locked="0"/>
    </xf>
    <xf numFmtId="166" fontId="7" fillId="3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7" fontId="3" fillId="0" borderId="5" xfId="2" applyNumberFormat="1" applyFont="1" applyBorder="1"/>
    <xf numFmtId="165" fontId="2" fillId="4" borderId="2" xfId="2" applyNumberFormat="1" applyFont="1" applyFill="1" applyBorder="1" applyAlignment="1">
      <alignment horizontal="right" vertical="center"/>
    </xf>
    <xf numFmtId="166" fontId="2" fillId="4" borderId="2" xfId="1" applyNumberFormat="1" applyFont="1" applyFill="1" applyBorder="1" applyAlignment="1">
      <alignment horizontal="right" vertical="center"/>
    </xf>
    <xf numFmtId="165" fontId="2" fillId="4" borderId="2" xfId="0" applyNumberFormat="1" applyFont="1" applyFill="1" applyBorder="1" applyAlignment="1">
      <alignment horizontal="right" vertical="center"/>
    </xf>
    <xf numFmtId="166" fontId="3" fillId="4" borderId="3" xfId="1" applyNumberFormat="1" applyFont="1" applyFill="1" applyBorder="1" applyAlignment="1">
      <alignment horizontal="right" vertical="center"/>
    </xf>
    <xf numFmtId="166" fontId="3" fillId="5" borderId="3" xfId="1" applyNumberFormat="1" applyFont="1" applyFill="1" applyBorder="1" applyAlignment="1">
      <alignment horizontal="right" vertical="center"/>
    </xf>
    <xf numFmtId="166" fontId="3" fillId="5" borderId="2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166" fontId="6" fillId="0" borderId="4" xfId="1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4" fontId="3" fillId="0" borderId="4" xfId="2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vertical="center" wrapText="1"/>
    </xf>
    <xf numFmtId="164" fontId="3" fillId="0" borderId="4" xfId="2" applyNumberFormat="1" applyFont="1" applyFill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wrapText="1"/>
    </xf>
    <xf numFmtId="166" fontId="4" fillId="5" borderId="4" xfId="1" applyNumberFormat="1" applyFont="1" applyFill="1" applyBorder="1" applyAlignment="1">
      <alignment horizontal="right" vertical="center"/>
    </xf>
    <xf numFmtId="165" fontId="6" fillId="0" borderId="4" xfId="0" applyNumberFormat="1" applyFont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/>
    </xf>
    <xf numFmtId="164" fontId="4" fillId="6" borderId="4" xfId="2" applyNumberFormat="1" applyFont="1" applyFill="1" applyBorder="1" applyAlignment="1">
      <alignment horizontal="right" vertical="center"/>
    </xf>
    <xf numFmtId="164" fontId="4" fillId="6" borderId="4" xfId="0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166" fontId="4" fillId="6" borderId="4" xfId="1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164" fontId="2" fillId="6" borderId="4" xfId="2" applyNumberFormat="1" applyFont="1" applyFill="1" applyBorder="1" applyAlignment="1">
      <alignment horizontal="right" vertical="center"/>
    </xf>
    <xf numFmtId="164" fontId="2" fillId="6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5" fontId="2" fillId="6" borderId="4" xfId="0" applyNumberFormat="1" applyFont="1" applyFill="1" applyBorder="1" applyAlignment="1">
      <alignment horizontal="right" vertical="center"/>
    </xf>
    <xf numFmtId="165" fontId="2" fillId="6" borderId="4" xfId="2" applyNumberFormat="1" applyFont="1" applyFill="1" applyBorder="1" applyAlignment="1">
      <alignment horizontal="right" vertical="center"/>
    </xf>
    <xf numFmtId="166" fontId="2" fillId="6" borderId="4" xfId="1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top" wrapText="1"/>
    </xf>
    <xf numFmtId="0" fontId="6" fillId="0" borderId="4" xfId="0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vertical="center" wrapText="1"/>
    </xf>
    <xf numFmtId="0" fontId="3" fillId="5" borderId="6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8"/>
    <pageSetUpPr fitToPage="1"/>
  </sheetPr>
  <dimension ref="A1:P44"/>
  <sheetViews>
    <sheetView tabSelected="1" zoomScaleNormal="100" workbookViewId="0">
      <pane xSplit="1" ySplit="5" topLeftCell="D6" activePane="bottomRight" state="frozen"/>
      <selection pane="topRight" activeCell="D1" sqref="D1"/>
      <selection pane="bottomLeft" activeCell="A10" sqref="A10"/>
      <selection pane="bottomRight" activeCell="A33" sqref="A33:A40"/>
    </sheetView>
  </sheetViews>
  <sheetFormatPr defaultRowHeight="12.75" x14ac:dyDescent="0.2"/>
  <cols>
    <col min="1" max="1" width="64.7109375" style="4" customWidth="1"/>
    <col min="2" max="3" width="12.7109375" style="10" customWidth="1"/>
    <col min="4" max="4" width="14.28515625" style="7" customWidth="1"/>
    <col min="5" max="5" width="15.5703125" style="7" customWidth="1"/>
    <col min="6" max="6" width="13.7109375" style="7" customWidth="1"/>
    <col min="7" max="7" width="10.5703125" style="8" customWidth="1"/>
    <col min="8" max="8" width="19.140625" style="8" customWidth="1"/>
    <col min="9" max="9" width="8.85546875" style="8" customWidth="1"/>
    <col min="10" max="10" width="15.140625" style="7" customWidth="1"/>
    <col min="11" max="11" width="12.28515625" style="7" customWidth="1"/>
    <col min="12" max="12" width="14.85546875" style="9" customWidth="1"/>
    <col min="13" max="16384" width="9.140625" style="4"/>
  </cols>
  <sheetData>
    <row r="1" spans="1:16" ht="51.75" customHeight="1" x14ac:dyDescent="0.2">
      <c r="A1" s="11"/>
      <c r="B1" s="12"/>
      <c r="C1" s="12"/>
      <c r="D1" s="1"/>
      <c r="E1" s="1"/>
      <c r="F1" s="2"/>
      <c r="G1" s="3"/>
      <c r="H1" s="3"/>
      <c r="I1" s="3"/>
      <c r="J1" s="69" t="s">
        <v>46</v>
      </c>
      <c r="K1" s="69"/>
      <c r="L1" s="69"/>
    </row>
    <row r="2" spans="1:16" ht="14.25" customHeight="1" x14ac:dyDescent="0.2">
      <c r="A2" s="73" t="s">
        <v>15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6" ht="12.75" customHeight="1" x14ac:dyDescent="0.2">
      <c r="A3" s="16"/>
      <c r="B3" s="17"/>
      <c r="C3" s="17"/>
      <c r="D3" s="18"/>
      <c r="E3" s="18"/>
      <c r="F3" s="74"/>
      <c r="G3" s="74"/>
      <c r="H3" s="74"/>
      <c r="I3" s="74"/>
      <c r="J3" s="74"/>
      <c r="K3" s="20"/>
      <c r="L3" s="25" t="s">
        <v>31</v>
      </c>
    </row>
    <row r="4" spans="1:16" ht="76.5" customHeight="1" x14ac:dyDescent="0.2">
      <c r="A4" s="72" t="s">
        <v>17</v>
      </c>
      <c r="B4" s="71" t="s">
        <v>47</v>
      </c>
      <c r="C4" s="71" t="s">
        <v>38</v>
      </c>
      <c r="D4" s="71" t="s">
        <v>39</v>
      </c>
      <c r="E4" s="71" t="s">
        <v>30</v>
      </c>
      <c r="F4" s="71" t="s">
        <v>48</v>
      </c>
      <c r="G4" s="75" t="s">
        <v>18</v>
      </c>
      <c r="H4" s="75" t="s">
        <v>49</v>
      </c>
      <c r="I4" s="75" t="s">
        <v>50</v>
      </c>
      <c r="J4" s="75"/>
      <c r="K4" s="70" t="s">
        <v>52</v>
      </c>
      <c r="L4" s="70"/>
    </row>
    <row r="5" spans="1:16" ht="87" customHeight="1" x14ac:dyDescent="0.2">
      <c r="A5" s="72"/>
      <c r="B5" s="71"/>
      <c r="C5" s="71"/>
      <c r="D5" s="71"/>
      <c r="E5" s="71"/>
      <c r="F5" s="71"/>
      <c r="G5" s="76"/>
      <c r="H5" s="75"/>
      <c r="I5" s="43" t="s">
        <v>40</v>
      </c>
      <c r="J5" s="51" t="s">
        <v>51</v>
      </c>
      <c r="K5" s="44" t="s">
        <v>4</v>
      </c>
      <c r="L5" s="44" t="s">
        <v>19</v>
      </c>
    </row>
    <row r="6" spans="1:16" s="13" customFormat="1" ht="20.25" customHeight="1" x14ac:dyDescent="0.2">
      <c r="A6" s="52" t="s">
        <v>5</v>
      </c>
      <c r="B6" s="53">
        <f t="shared" ref="B6:F6" si="0">SUM(B7:B15)</f>
        <v>1216.1000000000001</v>
      </c>
      <c r="C6" s="54">
        <f t="shared" si="0"/>
        <v>1988.7000000000003</v>
      </c>
      <c r="D6" s="54">
        <f t="shared" si="0"/>
        <v>1988.7000000000003</v>
      </c>
      <c r="E6" s="54">
        <f t="shared" si="0"/>
        <v>1279.0999999999999</v>
      </c>
      <c r="F6" s="54">
        <f t="shared" si="0"/>
        <v>1387.1000000000004</v>
      </c>
      <c r="G6" s="55">
        <f>SUM(G7:G15)</f>
        <v>5.2295047974514126E-2</v>
      </c>
      <c r="H6" s="54">
        <f t="shared" ref="H6:H14" si="1">F6-E6</f>
        <v>108.00000000000045</v>
      </c>
      <c r="I6" s="56">
        <f t="shared" ref="I6:I13" si="2">F6/D6</f>
        <v>0.69749082315080213</v>
      </c>
      <c r="J6" s="56">
        <f t="shared" ref="J6:J13" si="3">F6/E6</f>
        <v>1.0844343679149406</v>
      </c>
      <c r="K6" s="57">
        <f t="shared" ref="K6:K30" si="4">F6-B6</f>
        <v>171.00000000000023</v>
      </c>
      <c r="L6" s="56">
        <f>F6/B6-100%</f>
        <v>0.14061343639503354</v>
      </c>
    </row>
    <row r="7" spans="1:16" ht="18.75" customHeight="1" x14ac:dyDescent="0.2">
      <c r="A7" s="66" t="s">
        <v>0</v>
      </c>
      <c r="B7" s="45">
        <v>616.5</v>
      </c>
      <c r="C7" s="28">
        <v>835.7</v>
      </c>
      <c r="D7" s="28">
        <v>835.7</v>
      </c>
      <c r="E7" s="28">
        <v>594.29999999999995</v>
      </c>
      <c r="F7" s="28">
        <v>594.4</v>
      </c>
      <c r="G7" s="23">
        <f t="shared" ref="G7:G14" si="5">F7/$F$41</f>
        <v>2.24094704895474E-2</v>
      </c>
      <c r="H7" s="28">
        <f t="shared" si="1"/>
        <v>0.10000000000002274</v>
      </c>
      <c r="I7" s="24">
        <f t="shared" si="2"/>
        <v>0.71126002153882961</v>
      </c>
      <c r="J7" s="24">
        <f t="shared" si="3"/>
        <v>1.0001682651859332</v>
      </c>
      <c r="K7" s="22">
        <f t="shared" si="4"/>
        <v>-22.100000000000023</v>
      </c>
      <c r="L7" s="24">
        <f>F7/B7-100%</f>
        <v>-3.5847526358475323E-2</v>
      </c>
    </row>
    <row r="8" spans="1:16" ht="28.5" customHeight="1" x14ac:dyDescent="0.2">
      <c r="A8" s="66" t="s">
        <v>34</v>
      </c>
      <c r="B8" s="45">
        <v>304</v>
      </c>
      <c r="C8" s="28">
        <v>448.6</v>
      </c>
      <c r="D8" s="28">
        <v>448.6</v>
      </c>
      <c r="E8" s="28">
        <v>336.3</v>
      </c>
      <c r="F8" s="28">
        <v>371.8</v>
      </c>
      <c r="G8" s="23">
        <f t="shared" si="5"/>
        <v>1.4017229353993478E-2</v>
      </c>
      <c r="H8" s="28">
        <f t="shared" si="1"/>
        <v>35.5</v>
      </c>
      <c r="I8" s="24">
        <f t="shared" si="2"/>
        <v>0.82880071333036109</v>
      </c>
      <c r="J8" s="24">
        <f t="shared" si="3"/>
        <v>1.1055605114481117</v>
      </c>
      <c r="K8" s="22">
        <f t="shared" si="4"/>
        <v>67.800000000000011</v>
      </c>
      <c r="L8" s="24">
        <f>F8/B8-100%</f>
        <v>0.22302631578947363</v>
      </c>
    </row>
    <row r="9" spans="1:16" ht="28.5" customHeight="1" x14ac:dyDescent="0.2">
      <c r="A9" s="66" t="s">
        <v>35</v>
      </c>
      <c r="B9" s="45">
        <v>11.7</v>
      </c>
      <c r="C9" s="28">
        <v>24</v>
      </c>
      <c r="D9" s="28">
        <v>24</v>
      </c>
      <c r="E9" s="28">
        <v>21.6</v>
      </c>
      <c r="F9" s="28">
        <v>77.400000000000006</v>
      </c>
      <c r="G9" s="23">
        <f t="shared" si="5"/>
        <v>2.9180568907990726E-3</v>
      </c>
      <c r="H9" s="28">
        <f t="shared" si="1"/>
        <v>55.800000000000004</v>
      </c>
      <c r="I9" s="24">
        <f t="shared" si="2"/>
        <v>3.2250000000000001</v>
      </c>
      <c r="J9" s="24">
        <f t="shared" si="3"/>
        <v>3.5833333333333335</v>
      </c>
      <c r="K9" s="22">
        <f t="shared" si="4"/>
        <v>65.7</v>
      </c>
      <c r="L9" s="24">
        <f>F9/B9-100%</f>
        <v>5.6153846153846159</v>
      </c>
    </row>
    <row r="10" spans="1:16" ht="19.5" customHeight="1" x14ac:dyDescent="0.2">
      <c r="A10" s="66" t="s">
        <v>41</v>
      </c>
      <c r="B10" s="45">
        <v>22.1</v>
      </c>
      <c r="C10" s="28">
        <v>23</v>
      </c>
      <c r="D10" s="28">
        <v>23</v>
      </c>
      <c r="E10" s="28">
        <v>23</v>
      </c>
      <c r="F10" s="28">
        <v>37.9</v>
      </c>
      <c r="G10" s="23">
        <f t="shared" si="5"/>
        <v>1.4288676506625949E-3</v>
      </c>
      <c r="H10" s="28">
        <f t="shared" si="1"/>
        <v>14.899999999999999</v>
      </c>
      <c r="I10" s="24">
        <f t="shared" si="2"/>
        <v>1.6478260869565218</v>
      </c>
      <c r="J10" s="24">
        <f t="shared" si="3"/>
        <v>1.6478260869565218</v>
      </c>
      <c r="K10" s="22">
        <f t="shared" si="4"/>
        <v>15.799999999999997</v>
      </c>
      <c r="L10" s="24">
        <f>F10/B10-100%</f>
        <v>0.71493212669683248</v>
      </c>
    </row>
    <row r="11" spans="1:16" ht="18.75" customHeight="1" x14ac:dyDescent="0.2">
      <c r="A11" s="66" t="s">
        <v>13</v>
      </c>
      <c r="B11" s="45">
        <v>3.9</v>
      </c>
      <c r="C11" s="28">
        <v>33.200000000000003</v>
      </c>
      <c r="D11" s="28">
        <v>33.200000000000003</v>
      </c>
      <c r="E11" s="28">
        <v>15</v>
      </c>
      <c r="F11" s="28">
        <v>16.7</v>
      </c>
      <c r="G11" s="23">
        <f t="shared" si="5"/>
        <v>6.2960659013364996E-4</v>
      </c>
      <c r="H11" s="28">
        <f t="shared" si="1"/>
        <v>1.6999999999999993</v>
      </c>
      <c r="I11" s="24">
        <f t="shared" si="2"/>
        <v>0.50301204819277101</v>
      </c>
      <c r="J11" s="24">
        <f t="shared" si="3"/>
        <v>1.1133333333333333</v>
      </c>
      <c r="K11" s="22">
        <f t="shared" si="4"/>
        <v>12.799999999999999</v>
      </c>
      <c r="L11" s="24">
        <f t="shared" ref="L11:L14" si="6">F11/B11-100%</f>
        <v>3.2820512820512819</v>
      </c>
    </row>
    <row r="12" spans="1:16" s="6" customFormat="1" ht="19.5" customHeight="1" x14ac:dyDescent="0.2">
      <c r="A12" s="67" t="s">
        <v>1</v>
      </c>
      <c r="B12" s="47">
        <v>249.2</v>
      </c>
      <c r="C12" s="27">
        <v>601.79999999999995</v>
      </c>
      <c r="D12" s="27">
        <v>601.79999999999995</v>
      </c>
      <c r="E12" s="27">
        <v>279.89999999999998</v>
      </c>
      <c r="F12" s="27">
        <v>279.89999999999998</v>
      </c>
      <c r="G12" s="23">
        <f t="shared" si="5"/>
        <v>1.0552508058587344E-2</v>
      </c>
      <c r="H12" s="28">
        <f t="shared" si="1"/>
        <v>0</v>
      </c>
      <c r="I12" s="24">
        <f t="shared" si="2"/>
        <v>0.46510468594217347</v>
      </c>
      <c r="J12" s="24">
        <f t="shared" si="3"/>
        <v>1</v>
      </c>
      <c r="K12" s="22">
        <f t="shared" si="4"/>
        <v>30.699999999999989</v>
      </c>
      <c r="L12" s="24">
        <f t="shared" si="6"/>
        <v>0.12319422150882819</v>
      </c>
      <c r="N12" s="68"/>
      <c r="O12" s="68"/>
      <c r="P12" s="68"/>
    </row>
    <row r="13" spans="1:16" ht="18" customHeight="1" x14ac:dyDescent="0.2">
      <c r="A13" s="67" t="s">
        <v>7</v>
      </c>
      <c r="B13" s="47">
        <v>8.6999999999999993</v>
      </c>
      <c r="C13" s="27">
        <v>22.4</v>
      </c>
      <c r="D13" s="27">
        <v>22.4</v>
      </c>
      <c r="E13" s="27">
        <v>9</v>
      </c>
      <c r="F13" s="27">
        <v>9</v>
      </c>
      <c r="G13" s="23">
        <f t="shared" si="5"/>
        <v>3.3930894079058983E-4</v>
      </c>
      <c r="H13" s="28">
        <f t="shared" si="1"/>
        <v>0</v>
      </c>
      <c r="I13" s="24">
        <f t="shared" si="2"/>
        <v>0.4017857142857143</v>
      </c>
      <c r="J13" s="24">
        <f t="shared" si="3"/>
        <v>1</v>
      </c>
      <c r="K13" s="22">
        <f t="shared" si="4"/>
        <v>0.30000000000000071</v>
      </c>
      <c r="L13" s="24">
        <f t="shared" si="6"/>
        <v>3.4482758620689724E-2</v>
      </c>
    </row>
    <row r="14" spans="1:16" ht="29.25" hidden="1" customHeight="1" x14ac:dyDescent="0.2">
      <c r="A14" s="46" t="s">
        <v>14</v>
      </c>
      <c r="B14" s="47"/>
      <c r="C14" s="27"/>
      <c r="D14" s="27"/>
      <c r="E14" s="27"/>
      <c r="F14" s="27"/>
      <c r="G14" s="23">
        <f t="shared" si="5"/>
        <v>0</v>
      </c>
      <c r="H14" s="27">
        <f t="shared" si="1"/>
        <v>0</v>
      </c>
      <c r="I14" s="24" t="e">
        <f t="shared" ref="I14" si="7">F14/D14</f>
        <v>#DIV/0!</v>
      </c>
      <c r="J14" s="24" t="e">
        <f t="shared" ref="J14" si="8">F14/E14</f>
        <v>#DIV/0!</v>
      </c>
      <c r="K14" s="22">
        <f t="shared" si="4"/>
        <v>0</v>
      </c>
      <c r="L14" s="24" t="e">
        <f t="shared" si="6"/>
        <v>#DIV/0!</v>
      </c>
    </row>
    <row r="15" spans="1:16" s="6" customFormat="1" ht="24" hidden="1" customHeight="1" x14ac:dyDescent="0.2">
      <c r="A15" s="46" t="s">
        <v>14</v>
      </c>
      <c r="B15" s="47"/>
      <c r="C15" s="27"/>
      <c r="D15" s="27"/>
      <c r="E15" s="27"/>
      <c r="F15" s="27"/>
      <c r="G15" s="48">
        <f t="shared" ref="G15" si="9">F15/5378</f>
        <v>0</v>
      </c>
      <c r="H15" s="27"/>
      <c r="I15" s="24"/>
      <c r="J15" s="24"/>
      <c r="K15" s="22">
        <f t="shared" si="4"/>
        <v>0</v>
      </c>
      <c r="L15" s="50" t="e">
        <f t="shared" ref="L15:L16" si="10">F15/B15-100%</f>
        <v>#DIV/0!</v>
      </c>
    </row>
    <row r="16" spans="1:16" s="14" customFormat="1" ht="18.75" customHeight="1" x14ac:dyDescent="0.2">
      <c r="A16" s="58" t="s">
        <v>6</v>
      </c>
      <c r="B16" s="53">
        <f t="shared" ref="B16:F16" si="11">SUM(B17:B29)</f>
        <v>958.9</v>
      </c>
      <c r="C16" s="53">
        <f t="shared" si="11"/>
        <v>1281.3000000000002</v>
      </c>
      <c r="D16" s="53">
        <f t="shared" si="11"/>
        <v>1518.9</v>
      </c>
      <c r="E16" s="53">
        <f t="shared" si="11"/>
        <v>1136.1999999999998</v>
      </c>
      <c r="F16" s="54">
        <f t="shared" si="11"/>
        <v>2013.2</v>
      </c>
      <c r="G16" s="55">
        <f>SUM(G17:G29)</f>
        <v>7.5899639955512826E-2</v>
      </c>
      <c r="H16" s="54">
        <f>F16-E16</f>
        <v>877.00000000000023</v>
      </c>
      <c r="I16" s="56">
        <f t="shared" ref="I16:I29" si="12">F16/D16</f>
        <v>1.3254328790572123</v>
      </c>
      <c r="J16" s="56">
        <f>F16/E16</f>
        <v>1.7718711494455204</v>
      </c>
      <c r="K16" s="57">
        <f t="shared" si="4"/>
        <v>1054.3000000000002</v>
      </c>
      <c r="L16" s="56">
        <f t="shared" si="10"/>
        <v>1.0994889978099907</v>
      </c>
    </row>
    <row r="17" spans="1:12" s="6" customFormat="1" ht="65.25" hidden="1" customHeight="1" x14ac:dyDescent="0.2">
      <c r="A17" s="49" t="s">
        <v>20</v>
      </c>
      <c r="B17" s="47">
        <v>0</v>
      </c>
      <c r="C17" s="27">
        <v>0</v>
      </c>
      <c r="D17" s="27">
        <v>0</v>
      </c>
      <c r="E17" s="27">
        <v>0</v>
      </c>
      <c r="F17" s="27">
        <v>0</v>
      </c>
      <c r="G17" s="23">
        <f t="shared" ref="G17:G25" si="13">F17/$F$41</f>
        <v>0</v>
      </c>
      <c r="H17" s="27">
        <f>F17-E17</f>
        <v>0</v>
      </c>
      <c r="I17" s="24">
        <v>0</v>
      </c>
      <c r="J17" s="24">
        <v>0</v>
      </c>
      <c r="K17" s="22">
        <f t="shared" ref="K17:K22" si="14">F17-B17</f>
        <v>0</v>
      </c>
      <c r="L17" s="24" t="e">
        <f>F17/B17-100%</f>
        <v>#DIV/0!</v>
      </c>
    </row>
    <row r="18" spans="1:12" s="6" customFormat="1" ht="53.25" customHeight="1" x14ac:dyDescent="0.2">
      <c r="A18" s="66" t="s">
        <v>28</v>
      </c>
      <c r="B18" s="47">
        <v>78</v>
      </c>
      <c r="C18" s="27">
        <v>107.4</v>
      </c>
      <c r="D18" s="27">
        <v>128.30000000000001</v>
      </c>
      <c r="E18" s="27">
        <v>115.4</v>
      </c>
      <c r="F18" s="27">
        <v>126.4</v>
      </c>
      <c r="G18" s="23">
        <f t="shared" si="13"/>
        <v>4.7654055684367286E-3</v>
      </c>
      <c r="H18" s="27">
        <f t="shared" ref="H18:H22" si="15">F18-E18</f>
        <v>11</v>
      </c>
      <c r="I18" s="24">
        <f t="shared" si="12"/>
        <v>0.98519095869056894</v>
      </c>
      <c r="J18" s="24">
        <f t="shared" ref="J18:J26" si="16">F18/E18</f>
        <v>1.0953206239168112</v>
      </c>
      <c r="K18" s="22">
        <f t="shared" si="14"/>
        <v>48.400000000000006</v>
      </c>
      <c r="L18" s="24">
        <f t="shared" ref="L18:L29" si="17">F18/B18-100%</f>
        <v>0.62051282051282053</v>
      </c>
    </row>
    <row r="19" spans="1:12" s="6" customFormat="1" ht="51.75" hidden="1" customHeight="1" x14ac:dyDescent="0.2">
      <c r="A19" s="66" t="s">
        <v>25</v>
      </c>
      <c r="B19" s="47">
        <v>0</v>
      </c>
      <c r="C19" s="27">
        <v>0</v>
      </c>
      <c r="D19" s="27">
        <v>0</v>
      </c>
      <c r="E19" s="27">
        <v>0</v>
      </c>
      <c r="F19" s="27">
        <v>0</v>
      </c>
      <c r="G19" s="23">
        <f t="shared" si="13"/>
        <v>0</v>
      </c>
      <c r="H19" s="27">
        <f t="shared" si="15"/>
        <v>0</v>
      </c>
      <c r="I19" s="24">
        <v>0</v>
      </c>
      <c r="J19" s="24">
        <v>0</v>
      </c>
      <c r="K19" s="22">
        <f t="shared" si="14"/>
        <v>0</v>
      </c>
      <c r="L19" s="24" t="e">
        <f t="shared" si="17"/>
        <v>#DIV/0!</v>
      </c>
    </row>
    <row r="20" spans="1:12" s="6" customFormat="1" ht="30" customHeight="1" x14ac:dyDescent="0.2">
      <c r="A20" s="66" t="s">
        <v>37</v>
      </c>
      <c r="B20" s="47">
        <v>530.29999999999995</v>
      </c>
      <c r="C20" s="27">
        <v>571.20000000000005</v>
      </c>
      <c r="D20" s="27">
        <v>571.20000000000005</v>
      </c>
      <c r="E20" s="27">
        <v>428.4</v>
      </c>
      <c r="F20" s="27">
        <v>707</v>
      </c>
      <c r="G20" s="23">
        <f t="shared" si="13"/>
        <v>2.6654602348771889E-2</v>
      </c>
      <c r="H20" s="27">
        <f t="shared" si="15"/>
        <v>278.60000000000002</v>
      </c>
      <c r="I20" s="24">
        <f t="shared" si="12"/>
        <v>1.2377450980392155</v>
      </c>
      <c r="J20" s="24">
        <f t="shared" si="16"/>
        <v>1.650326797385621</v>
      </c>
      <c r="K20" s="22">
        <f t="shared" si="14"/>
        <v>176.70000000000005</v>
      </c>
      <c r="L20" s="24">
        <f t="shared" si="17"/>
        <v>0.33320761832924761</v>
      </c>
    </row>
    <row r="21" spans="1:12" s="6" customFormat="1" ht="42.75" customHeight="1" x14ac:dyDescent="0.2">
      <c r="A21" s="66" t="s">
        <v>44</v>
      </c>
      <c r="B21" s="47">
        <v>0</v>
      </c>
      <c r="C21" s="27">
        <v>0</v>
      </c>
      <c r="D21" s="27">
        <v>0</v>
      </c>
      <c r="E21" s="27">
        <v>0</v>
      </c>
      <c r="F21" s="27">
        <v>306</v>
      </c>
      <c r="G21" s="23">
        <f t="shared" si="13"/>
        <v>1.1536503986880055E-2</v>
      </c>
      <c r="H21" s="27">
        <f t="shared" si="15"/>
        <v>306</v>
      </c>
      <c r="I21" s="24">
        <v>0</v>
      </c>
      <c r="J21" s="24">
        <v>0</v>
      </c>
      <c r="K21" s="22">
        <f t="shared" si="14"/>
        <v>306</v>
      </c>
      <c r="L21" s="24">
        <v>0</v>
      </c>
    </row>
    <row r="22" spans="1:12" s="6" customFormat="1" ht="55.5" customHeight="1" x14ac:dyDescent="0.2">
      <c r="A22" s="66" t="s">
        <v>33</v>
      </c>
      <c r="B22" s="47">
        <v>111.8</v>
      </c>
      <c r="C22" s="27">
        <v>400.8</v>
      </c>
      <c r="D22" s="27">
        <v>630.79999999999995</v>
      </c>
      <c r="E22" s="27">
        <v>517.4</v>
      </c>
      <c r="F22" s="27">
        <v>517.4</v>
      </c>
      <c r="G22" s="23">
        <f t="shared" si="13"/>
        <v>1.9506493996116796E-2</v>
      </c>
      <c r="H22" s="27">
        <f t="shared" si="15"/>
        <v>0</v>
      </c>
      <c r="I22" s="24">
        <f t="shared" si="12"/>
        <v>0.82022828154724159</v>
      </c>
      <c r="J22" s="24">
        <f t="shared" si="16"/>
        <v>1</v>
      </c>
      <c r="K22" s="22">
        <f t="shared" si="14"/>
        <v>405.59999999999997</v>
      </c>
      <c r="L22" s="24">
        <f t="shared" si="17"/>
        <v>3.6279069767441863</v>
      </c>
    </row>
    <row r="23" spans="1:12" ht="31.5" customHeight="1" x14ac:dyDescent="0.2">
      <c r="A23" s="66" t="s">
        <v>29</v>
      </c>
      <c r="B23" s="45">
        <v>62.7</v>
      </c>
      <c r="C23" s="27">
        <v>126.4</v>
      </c>
      <c r="D23" s="27">
        <v>126.4</v>
      </c>
      <c r="E23" s="27">
        <v>67.7</v>
      </c>
      <c r="F23" s="27">
        <v>67.7</v>
      </c>
      <c r="G23" s="23">
        <f t="shared" si="13"/>
        <v>2.552357254613659E-3</v>
      </c>
      <c r="H23" s="28">
        <f t="shared" ref="H23:H24" si="18">F23-E23</f>
        <v>0</v>
      </c>
      <c r="I23" s="24">
        <f t="shared" si="12"/>
        <v>0.53560126582278478</v>
      </c>
      <c r="J23" s="24">
        <f t="shared" si="16"/>
        <v>1</v>
      </c>
      <c r="K23" s="22">
        <f t="shared" ref="K23:K29" si="19">F23-B23</f>
        <v>5</v>
      </c>
      <c r="L23" s="24">
        <f t="shared" si="17"/>
        <v>7.9744816586921896E-2</v>
      </c>
    </row>
    <row r="24" spans="1:12" ht="36.75" hidden="1" customHeight="1" x14ac:dyDescent="0.2">
      <c r="A24" s="66" t="s">
        <v>26</v>
      </c>
      <c r="B24" s="45"/>
      <c r="C24" s="27"/>
      <c r="D24" s="27"/>
      <c r="E24" s="27"/>
      <c r="F24" s="27"/>
      <c r="G24" s="23">
        <f t="shared" si="13"/>
        <v>0</v>
      </c>
      <c r="H24" s="28">
        <f t="shared" si="18"/>
        <v>0</v>
      </c>
      <c r="I24" s="24" t="e">
        <f t="shared" si="12"/>
        <v>#DIV/0!</v>
      </c>
      <c r="J24" s="24" t="e">
        <f t="shared" si="16"/>
        <v>#DIV/0!</v>
      </c>
      <c r="K24" s="22">
        <f t="shared" si="19"/>
        <v>0</v>
      </c>
      <c r="L24" s="24" t="e">
        <f t="shared" si="17"/>
        <v>#DIV/0!</v>
      </c>
    </row>
    <row r="25" spans="1:12" ht="21" customHeight="1" x14ac:dyDescent="0.2">
      <c r="A25" s="66" t="s">
        <v>27</v>
      </c>
      <c r="B25" s="45">
        <v>50.9</v>
      </c>
      <c r="C25" s="27">
        <v>0</v>
      </c>
      <c r="D25" s="27">
        <v>7.3</v>
      </c>
      <c r="E25" s="27">
        <v>7.3</v>
      </c>
      <c r="F25" s="27">
        <v>288.39999999999998</v>
      </c>
      <c r="G25" s="23">
        <f t="shared" si="13"/>
        <v>1.0872966502667345E-2</v>
      </c>
      <c r="H25" s="27">
        <f>F25-E25</f>
        <v>281.09999999999997</v>
      </c>
      <c r="I25" s="24">
        <f t="shared" si="12"/>
        <v>39.506849315068493</v>
      </c>
      <c r="J25" s="24">
        <f t="shared" si="16"/>
        <v>39.506849315068493</v>
      </c>
      <c r="K25" s="22">
        <f t="shared" si="19"/>
        <v>237.49999999999997</v>
      </c>
      <c r="L25" s="24">
        <f t="shared" si="17"/>
        <v>4.6660117878192535</v>
      </c>
    </row>
    <row r="26" spans="1:12" s="5" customFormat="1" ht="39" hidden="1" customHeight="1" x14ac:dyDescent="0.2">
      <c r="A26" s="67" t="s">
        <v>24</v>
      </c>
      <c r="B26" s="47">
        <v>0</v>
      </c>
      <c r="C26" s="27">
        <v>0</v>
      </c>
      <c r="D26" s="27">
        <v>0</v>
      </c>
      <c r="E26" s="27">
        <v>0</v>
      </c>
      <c r="F26" s="27">
        <v>0</v>
      </c>
      <c r="G26" s="23">
        <f t="shared" ref="G26:G28" si="20">F26/$F$41</f>
        <v>0</v>
      </c>
      <c r="H26" s="27">
        <f t="shared" ref="H26:H28" si="21">F26-E26</f>
        <v>0</v>
      </c>
      <c r="I26" s="24" t="e">
        <f t="shared" si="12"/>
        <v>#DIV/0!</v>
      </c>
      <c r="J26" s="24" t="e">
        <f t="shared" si="16"/>
        <v>#DIV/0!</v>
      </c>
      <c r="K26" s="22">
        <f t="shared" si="19"/>
        <v>0</v>
      </c>
      <c r="L26" s="24" t="e">
        <f t="shared" si="17"/>
        <v>#DIV/0!</v>
      </c>
    </row>
    <row r="27" spans="1:12" s="5" customFormat="1" ht="24.75" customHeight="1" x14ac:dyDescent="0.2">
      <c r="A27" s="66" t="s">
        <v>53</v>
      </c>
      <c r="B27" s="47">
        <v>0</v>
      </c>
      <c r="C27" s="27">
        <v>0</v>
      </c>
      <c r="D27" s="27">
        <v>0</v>
      </c>
      <c r="E27" s="27">
        <v>0</v>
      </c>
      <c r="F27" s="27">
        <v>0.3</v>
      </c>
      <c r="G27" s="23">
        <f t="shared" si="20"/>
        <v>1.1310298026352994E-5</v>
      </c>
      <c r="H27" s="27">
        <f t="shared" si="21"/>
        <v>0.3</v>
      </c>
      <c r="I27" s="24">
        <v>0</v>
      </c>
      <c r="J27" s="24">
        <v>0</v>
      </c>
      <c r="K27" s="22">
        <f t="shared" si="19"/>
        <v>0.3</v>
      </c>
      <c r="L27" s="24">
        <v>0</v>
      </c>
    </row>
    <row r="28" spans="1:12" s="5" customFormat="1" ht="65.25" customHeight="1" x14ac:dyDescent="0.2">
      <c r="A28" s="77" t="s">
        <v>43</v>
      </c>
      <c r="B28" s="47">
        <v>104.6</v>
      </c>
      <c r="C28" s="27">
        <v>0</v>
      </c>
      <c r="D28" s="27">
        <v>0</v>
      </c>
      <c r="E28" s="27">
        <v>0</v>
      </c>
      <c r="F28" s="27">
        <v>0</v>
      </c>
      <c r="G28" s="23">
        <f t="shared" si="20"/>
        <v>0</v>
      </c>
      <c r="H28" s="27">
        <f t="shared" si="21"/>
        <v>0</v>
      </c>
      <c r="I28" s="24">
        <v>0</v>
      </c>
      <c r="J28" s="24">
        <v>0</v>
      </c>
      <c r="K28" s="22">
        <f t="shared" si="19"/>
        <v>-104.6</v>
      </c>
      <c r="L28" s="24">
        <f t="shared" si="17"/>
        <v>-1</v>
      </c>
    </row>
    <row r="29" spans="1:12" s="5" customFormat="1" ht="16.5" customHeight="1" x14ac:dyDescent="0.2">
      <c r="A29" s="67" t="s">
        <v>16</v>
      </c>
      <c r="B29" s="47">
        <v>20.6</v>
      </c>
      <c r="C29" s="27">
        <v>75.5</v>
      </c>
      <c r="D29" s="27">
        <v>54.9</v>
      </c>
      <c r="E29" s="27">
        <v>0</v>
      </c>
      <c r="F29" s="27">
        <v>0</v>
      </c>
      <c r="G29" s="23">
        <f>F29/$F$41</f>
        <v>0</v>
      </c>
      <c r="H29" s="28">
        <f>F29-E29</f>
        <v>0</v>
      </c>
      <c r="I29" s="24">
        <f t="shared" si="12"/>
        <v>0</v>
      </c>
      <c r="J29" s="24">
        <v>0</v>
      </c>
      <c r="K29" s="22">
        <f t="shared" si="19"/>
        <v>-20.6</v>
      </c>
      <c r="L29" s="24">
        <f t="shared" si="17"/>
        <v>-1</v>
      </c>
    </row>
    <row r="30" spans="1:12" s="15" customFormat="1" ht="20.100000000000001" customHeight="1" x14ac:dyDescent="0.25">
      <c r="A30" s="58" t="s">
        <v>8</v>
      </c>
      <c r="B30" s="53">
        <f>B6+B16</f>
        <v>2175</v>
      </c>
      <c r="C30" s="53">
        <f>C6+C16</f>
        <v>3270.0000000000005</v>
      </c>
      <c r="D30" s="53">
        <f>D6+D16</f>
        <v>3507.6000000000004</v>
      </c>
      <c r="E30" s="53">
        <f>E6+E16</f>
        <v>2415.2999999999997</v>
      </c>
      <c r="F30" s="54">
        <f>F6+F16</f>
        <v>3400.3</v>
      </c>
      <c r="G30" s="55">
        <f>G16+G6</f>
        <v>0.12819468793002695</v>
      </c>
      <c r="H30" s="54">
        <f>F30-E30</f>
        <v>985.00000000000045</v>
      </c>
      <c r="I30" s="56">
        <f>F30/D30</f>
        <v>0.96940928270042193</v>
      </c>
      <c r="J30" s="56">
        <f>F30/E30</f>
        <v>1.4078168343477002</v>
      </c>
      <c r="K30" s="57">
        <f t="shared" si="4"/>
        <v>1225.3000000000002</v>
      </c>
      <c r="L30" s="56">
        <f>F30/B30-100%</f>
        <v>0.56335632183908046</v>
      </c>
    </row>
    <row r="31" spans="1:12" s="5" customFormat="1" ht="4.5" hidden="1" customHeight="1" x14ac:dyDescent="0.2">
      <c r="A31" s="59"/>
      <c r="B31" s="60"/>
      <c r="C31" s="61"/>
      <c r="D31" s="61"/>
      <c r="E31" s="61"/>
      <c r="F31" s="61"/>
      <c r="G31" s="62"/>
      <c r="H31" s="61"/>
      <c r="I31" s="56"/>
      <c r="J31" s="56"/>
      <c r="K31" s="63"/>
      <c r="L31" s="56"/>
    </row>
    <row r="32" spans="1:12" ht="20.100000000000001" customHeight="1" x14ac:dyDescent="0.2">
      <c r="A32" s="52" t="s">
        <v>2</v>
      </c>
      <c r="B32" s="53">
        <f t="shared" ref="B32:C32" si="22">SUM(B33:B39)</f>
        <v>19148.099999999999</v>
      </c>
      <c r="C32" s="53">
        <f t="shared" si="22"/>
        <v>28211.599999999999</v>
      </c>
      <c r="D32" s="53">
        <f>SUM(D33:D40)</f>
        <v>50881.299999999988</v>
      </c>
      <c r="E32" s="53">
        <f>SUM(E33:E40)</f>
        <v>29859.1</v>
      </c>
      <c r="F32" s="53">
        <f>SUM(F33:F40)</f>
        <v>23124.2</v>
      </c>
      <c r="G32" s="55">
        <f>SUM(G33:G40)</f>
        <v>0.87180531206997314</v>
      </c>
      <c r="H32" s="53">
        <f t="shared" ref="H32:H40" si="23">F32-E32</f>
        <v>-6734.8999999999978</v>
      </c>
      <c r="I32" s="56">
        <f t="shared" ref="I32:I40" si="24">F32/D32</f>
        <v>0.45447345095349384</v>
      </c>
      <c r="J32" s="56">
        <f t="shared" ref="J32:J40" si="25">F32/E32</f>
        <v>0.77444397185447655</v>
      </c>
      <c r="K32" s="57">
        <f t="shared" ref="K32:K38" si="26">F32-B32</f>
        <v>3976.1000000000022</v>
      </c>
      <c r="L32" s="56">
        <f t="shared" ref="L32:L39" si="27">F32/B32-100%</f>
        <v>0.20764984515434959</v>
      </c>
    </row>
    <row r="33" spans="1:12" s="6" customFormat="1" ht="18.75" customHeight="1" x14ac:dyDescent="0.2">
      <c r="A33" s="67" t="s">
        <v>9</v>
      </c>
      <c r="B33" s="47">
        <v>8296.9</v>
      </c>
      <c r="C33" s="27">
        <v>12543.6</v>
      </c>
      <c r="D33" s="27">
        <v>12724</v>
      </c>
      <c r="E33" s="27">
        <v>9479.6</v>
      </c>
      <c r="F33" s="27">
        <v>9479.6</v>
      </c>
      <c r="G33" s="23">
        <f>F33/$F$41</f>
        <v>0.35739033723538616</v>
      </c>
      <c r="H33" s="27">
        <f t="shared" si="23"/>
        <v>0</v>
      </c>
      <c r="I33" s="24">
        <f t="shared" si="24"/>
        <v>0.74501729016032692</v>
      </c>
      <c r="J33" s="24">
        <f t="shared" si="25"/>
        <v>1</v>
      </c>
      <c r="K33" s="22">
        <f t="shared" si="26"/>
        <v>1182.7000000000007</v>
      </c>
      <c r="L33" s="24">
        <f t="shared" si="27"/>
        <v>0.14254721643023305</v>
      </c>
    </row>
    <row r="34" spans="1:12" s="6" customFormat="1" ht="19.5" customHeight="1" x14ac:dyDescent="0.2">
      <c r="A34" s="67" t="s">
        <v>10</v>
      </c>
      <c r="B34" s="47">
        <v>0</v>
      </c>
      <c r="C34" s="27">
        <v>510.2</v>
      </c>
      <c r="D34" s="27">
        <v>2880</v>
      </c>
      <c r="E34" s="27">
        <v>2538.8000000000002</v>
      </c>
      <c r="F34" s="27">
        <v>2058</v>
      </c>
      <c r="G34" s="23">
        <f>F34/$F$41</f>
        <v>7.7588644460781536E-2</v>
      </c>
      <c r="H34" s="27">
        <f t="shared" si="23"/>
        <v>-480.80000000000018</v>
      </c>
      <c r="I34" s="24">
        <f t="shared" si="24"/>
        <v>0.71458333333333335</v>
      </c>
      <c r="J34" s="24">
        <f t="shared" si="25"/>
        <v>0.81061919016858353</v>
      </c>
      <c r="K34" s="22">
        <f t="shared" ref="K34" si="28">F34-B34</f>
        <v>2058</v>
      </c>
      <c r="L34" s="24">
        <v>0</v>
      </c>
    </row>
    <row r="35" spans="1:12" s="6" customFormat="1" ht="20.100000000000001" customHeight="1" x14ac:dyDescent="0.2">
      <c r="A35" s="67" t="s">
        <v>11</v>
      </c>
      <c r="B35" s="47">
        <v>369.1</v>
      </c>
      <c r="C35" s="27">
        <v>379.4</v>
      </c>
      <c r="D35" s="27">
        <v>370.6</v>
      </c>
      <c r="E35" s="27">
        <v>166.6</v>
      </c>
      <c r="F35" s="27">
        <v>166.6</v>
      </c>
      <c r="G35" s="23">
        <f>F35/$F$41</f>
        <v>6.280985503968029E-3</v>
      </c>
      <c r="H35" s="27">
        <f t="shared" si="23"/>
        <v>0</v>
      </c>
      <c r="I35" s="24">
        <f t="shared" si="24"/>
        <v>0.44954128440366969</v>
      </c>
      <c r="J35" s="24">
        <f t="shared" si="25"/>
        <v>1</v>
      </c>
      <c r="K35" s="22">
        <f t="shared" si="26"/>
        <v>-202.50000000000003</v>
      </c>
      <c r="L35" s="24">
        <f t="shared" si="27"/>
        <v>-0.54863180709834736</v>
      </c>
    </row>
    <row r="36" spans="1:12" s="6" customFormat="1" ht="23.25" customHeight="1" x14ac:dyDescent="0.2">
      <c r="A36" s="67" t="s">
        <v>12</v>
      </c>
      <c r="B36" s="47">
        <v>10472.299999999999</v>
      </c>
      <c r="C36" s="27">
        <v>14778.4</v>
      </c>
      <c r="D36" s="27">
        <v>34860.199999999997</v>
      </c>
      <c r="E36" s="27">
        <v>17627.599999999999</v>
      </c>
      <c r="F36" s="27">
        <v>11373.5</v>
      </c>
      <c r="G36" s="23">
        <f>F36/$F$41</f>
        <v>0.42879224867575261</v>
      </c>
      <c r="H36" s="27">
        <f t="shared" si="23"/>
        <v>-6254.0999999999985</v>
      </c>
      <c r="I36" s="24">
        <f t="shared" si="24"/>
        <v>0.32626031979162484</v>
      </c>
      <c r="J36" s="24">
        <f t="shared" si="25"/>
        <v>0.64520978465588064</v>
      </c>
      <c r="K36" s="22">
        <f t="shared" si="26"/>
        <v>901.20000000000073</v>
      </c>
      <c r="L36" s="24">
        <f t="shared" si="27"/>
        <v>8.6055594282058445E-2</v>
      </c>
    </row>
    <row r="37" spans="1:12" s="26" customFormat="1" ht="41.25" hidden="1" customHeight="1" x14ac:dyDescent="0.2">
      <c r="A37" s="78" t="s">
        <v>32</v>
      </c>
      <c r="B37" s="29">
        <v>0</v>
      </c>
      <c r="C37" s="29">
        <v>0</v>
      </c>
      <c r="D37" s="29">
        <v>0</v>
      </c>
      <c r="E37" s="29">
        <v>0</v>
      </c>
      <c r="F37" s="29">
        <v>0</v>
      </c>
      <c r="G37" s="23">
        <f t="shared" ref="G37:G38" si="29">F37/$F$41</f>
        <v>0</v>
      </c>
      <c r="H37" s="29">
        <f t="shared" si="23"/>
        <v>0</v>
      </c>
      <c r="I37" s="24" t="e">
        <f t="shared" si="24"/>
        <v>#DIV/0!</v>
      </c>
      <c r="J37" s="24" t="e">
        <f t="shared" si="25"/>
        <v>#DIV/0!</v>
      </c>
      <c r="K37" s="22">
        <f t="shared" si="26"/>
        <v>0</v>
      </c>
      <c r="L37" s="24" t="e">
        <f t="shared" si="27"/>
        <v>#DIV/0!</v>
      </c>
    </row>
    <row r="38" spans="1:12" s="26" customFormat="1" ht="20.25" customHeight="1" x14ac:dyDescent="0.2">
      <c r="A38" s="78" t="s">
        <v>45</v>
      </c>
      <c r="B38" s="29">
        <v>0</v>
      </c>
      <c r="C38" s="29">
        <v>0</v>
      </c>
      <c r="D38" s="29">
        <v>51.6</v>
      </c>
      <c r="E38" s="29">
        <v>51.6</v>
      </c>
      <c r="F38" s="29">
        <v>51.6</v>
      </c>
      <c r="G38" s="23">
        <f t="shared" si="29"/>
        <v>1.9453712605327152E-3</v>
      </c>
      <c r="H38" s="29">
        <f t="shared" si="23"/>
        <v>0</v>
      </c>
      <c r="I38" s="24">
        <f t="shared" si="24"/>
        <v>1</v>
      </c>
      <c r="J38" s="24">
        <f t="shared" si="25"/>
        <v>1</v>
      </c>
      <c r="K38" s="22">
        <f t="shared" si="26"/>
        <v>51.6</v>
      </c>
      <c r="L38" s="24">
        <v>0</v>
      </c>
    </row>
    <row r="39" spans="1:12" s="6" customFormat="1" ht="41.25" customHeight="1" x14ac:dyDescent="0.2">
      <c r="A39" s="67" t="s">
        <v>36</v>
      </c>
      <c r="B39" s="29">
        <v>9.8000000000000007</v>
      </c>
      <c r="C39" s="22">
        <v>0</v>
      </c>
      <c r="D39" s="22">
        <v>2.2000000000000002</v>
      </c>
      <c r="E39" s="22">
        <v>2.2000000000000002</v>
      </c>
      <c r="F39" s="22">
        <v>2.2000000000000002</v>
      </c>
      <c r="G39" s="23">
        <f>F39/$F$41</f>
        <v>8.2942185526588632E-5</v>
      </c>
      <c r="H39" s="27">
        <f t="shared" si="23"/>
        <v>0</v>
      </c>
      <c r="I39" s="24">
        <f t="shared" si="24"/>
        <v>1</v>
      </c>
      <c r="J39" s="24">
        <f t="shared" si="25"/>
        <v>1</v>
      </c>
      <c r="K39" s="22">
        <f t="shared" ref="K39:K40" si="30">F39-B39</f>
        <v>-7.6000000000000005</v>
      </c>
      <c r="L39" s="24">
        <f t="shared" si="27"/>
        <v>-0.77551020408163263</v>
      </c>
    </row>
    <row r="40" spans="1:12" s="6" customFormat="1" ht="31.5" customHeight="1" x14ac:dyDescent="0.2">
      <c r="A40" s="67" t="s">
        <v>42</v>
      </c>
      <c r="B40" s="29">
        <v>0</v>
      </c>
      <c r="C40" s="22">
        <v>0</v>
      </c>
      <c r="D40" s="22">
        <v>-7.3</v>
      </c>
      <c r="E40" s="22">
        <v>-7.3</v>
      </c>
      <c r="F40" s="22">
        <v>-7.3</v>
      </c>
      <c r="G40" s="23">
        <f>F40/$F$41</f>
        <v>-2.7521725197458954E-4</v>
      </c>
      <c r="H40" s="27">
        <f t="shared" si="23"/>
        <v>0</v>
      </c>
      <c r="I40" s="24">
        <f t="shared" si="24"/>
        <v>1</v>
      </c>
      <c r="J40" s="24">
        <f t="shared" si="25"/>
        <v>1</v>
      </c>
      <c r="K40" s="22">
        <f t="shared" si="30"/>
        <v>-7.3</v>
      </c>
      <c r="L40" s="24">
        <v>0</v>
      </c>
    </row>
    <row r="41" spans="1:12" ht="15.95" customHeight="1" x14ac:dyDescent="0.2">
      <c r="A41" s="59" t="s">
        <v>3</v>
      </c>
      <c r="B41" s="64">
        <f>B30+B32</f>
        <v>21323.1</v>
      </c>
      <c r="C41" s="64">
        <f>C30+C32</f>
        <v>31481.599999999999</v>
      </c>
      <c r="D41" s="64">
        <f>D30+D32</f>
        <v>54388.899999999987</v>
      </c>
      <c r="E41" s="64">
        <f>E30+E32</f>
        <v>32274.399999999998</v>
      </c>
      <c r="F41" s="63">
        <f>F30+F32</f>
        <v>26524.5</v>
      </c>
      <c r="G41" s="62">
        <f>G32+G30</f>
        <v>1</v>
      </c>
      <c r="H41" s="64">
        <f>F41-E41</f>
        <v>-5749.8999999999978</v>
      </c>
      <c r="I41" s="65">
        <f>F41/D41</f>
        <v>0.48768222927840066</v>
      </c>
      <c r="J41" s="65">
        <f>F41/E41</f>
        <v>0.82184331854348969</v>
      </c>
      <c r="K41" s="63">
        <f>F41-B41</f>
        <v>5201.4000000000015</v>
      </c>
      <c r="L41" s="65">
        <f>F41/B41-100%</f>
        <v>0.24393263643654084</v>
      </c>
    </row>
    <row r="42" spans="1:12" x14ac:dyDescent="0.2">
      <c r="A42" s="16"/>
      <c r="B42" s="17"/>
      <c r="C42" s="17"/>
      <c r="D42" s="18"/>
      <c r="E42" s="18"/>
      <c r="F42" s="18"/>
      <c r="G42" s="19"/>
      <c r="H42" s="19"/>
      <c r="I42" s="19"/>
      <c r="J42" s="18"/>
      <c r="K42" s="18"/>
      <c r="L42" s="21"/>
    </row>
    <row r="43" spans="1:12" ht="13.5" hidden="1" thickBot="1" x14ac:dyDescent="0.25">
      <c r="A43" s="42" t="s">
        <v>21</v>
      </c>
      <c r="B43" s="31">
        <v>11831.4</v>
      </c>
      <c r="C43" s="32">
        <v>26413.200000000001</v>
      </c>
      <c r="D43" s="32">
        <v>26680.400000000005</v>
      </c>
      <c r="E43" s="32">
        <v>12510.7</v>
      </c>
      <c r="F43" s="32">
        <v>9618.5</v>
      </c>
      <c r="G43" s="33" t="s">
        <v>23</v>
      </c>
      <c r="H43" s="36">
        <v>-2892.2000000000007</v>
      </c>
      <c r="I43" s="37">
        <v>0.36050808833450765</v>
      </c>
      <c r="J43" s="37">
        <v>0.76882188846347521</v>
      </c>
      <c r="K43" s="38">
        <v>-2212.8999999999996</v>
      </c>
      <c r="L43" s="39">
        <v>-0.18703619182852405</v>
      </c>
    </row>
    <row r="44" spans="1:12" ht="13.5" hidden="1" thickBot="1" x14ac:dyDescent="0.25">
      <c r="A44" s="34" t="s">
        <v>22</v>
      </c>
      <c r="B44" s="35">
        <f>B41-B43</f>
        <v>9491.6999999999989</v>
      </c>
      <c r="C44" s="35">
        <f t="shared" ref="C44:F44" si="31">C41-C43</f>
        <v>5068.3999999999978</v>
      </c>
      <c r="D44" s="35">
        <f t="shared" si="31"/>
        <v>27708.499999999982</v>
      </c>
      <c r="E44" s="35">
        <f t="shared" si="31"/>
        <v>19763.699999999997</v>
      </c>
      <c r="F44" s="35">
        <f t="shared" si="31"/>
        <v>16906</v>
      </c>
      <c r="G44" s="30" t="s">
        <v>23</v>
      </c>
      <c r="H44" s="41" t="s">
        <v>23</v>
      </c>
      <c r="I44" s="41" t="s">
        <v>23</v>
      </c>
      <c r="J44" s="41" t="s">
        <v>23</v>
      </c>
      <c r="K44" s="41" t="s">
        <v>23</v>
      </c>
      <c r="L44" s="40" t="s">
        <v>23</v>
      </c>
    </row>
  </sheetData>
  <mergeCells count="14">
    <mergeCell ref="A4:A5"/>
    <mergeCell ref="A2:L2"/>
    <mergeCell ref="F3:J3"/>
    <mergeCell ref="F4:F5"/>
    <mergeCell ref="E4:E5"/>
    <mergeCell ref="G4:G5"/>
    <mergeCell ref="I4:J4"/>
    <mergeCell ref="H4:H5"/>
    <mergeCell ref="N12:P12"/>
    <mergeCell ref="J1:L1"/>
    <mergeCell ref="K4:L4"/>
    <mergeCell ref="C4:C5"/>
    <mergeCell ref="B4:B5"/>
    <mergeCell ref="D4:D5"/>
  </mergeCells>
  <phoneticPr fontId="0" type="noConversion"/>
  <pageMargins left="0.59055118110236227" right="0.59055118110236227" top="0.23622047244094491" bottom="0" header="0" footer="0.11811023622047245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Попова Светлана Геннадьевна</cp:lastModifiedBy>
  <cp:lastPrinted>2019-11-06T06:55:07Z</cp:lastPrinted>
  <dcterms:created xsi:type="dcterms:W3CDTF">2007-02-19T15:18:48Z</dcterms:created>
  <dcterms:modified xsi:type="dcterms:W3CDTF">2019-11-06T06:55:09Z</dcterms:modified>
</cp:coreProperties>
</file>